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y Walther\Documents\_Neu\"/>
    </mc:Choice>
  </mc:AlternateContent>
  <bookViews>
    <workbookView xWindow="0" yWindow="0" windowWidth="28800" windowHeight="12300"/>
  </bookViews>
  <sheets>
    <sheet name="Tabelle1" sheetId="1" r:id="rId1"/>
    <sheet name="Fallunspezifische Arbeit" sheetId="2" r:id="rId2"/>
    <sheet name="Fallspezifische Arbeit" sheetId="3" r:id="rId3"/>
    <sheet name="Vormundschaftsreform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K21" i="1" l="1"/>
  <c r="I20" i="1" l="1"/>
  <c r="I19" i="1" l="1"/>
  <c r="J19" i="1" s="1"/>
  <c r="J20" i="1"/>
  <c r="I17" i="1"/>
  <c r="J17" i="1" s="1"/>
  <c r="I18" i="1"/>
  <c r="J18" i="1" s="1"/>
  <c r="C55" i="3"/>
  <c r="C54" i="3"/>
  <c r="C53" i="3"/>
  <c r="I16" i="1" l="1"/>
  <c r="J16" i="1" s="1"/>
  <c r="D14" i="4"/>
  <c r="D49" i="3"/>
  <c r="D24" i="2"/>
  <c r="D27" i="2" l="1"/>
  <c r="I15" i="1"/>
  <c r="J15" i="1" l="1"/>
</calcChain>
</file>

<file path=xl/sharedStrings.xml><?xml version="1.0" encoding="utf-8"?>
<sst xmlns="http://schemas.openxmlformats.org/spreadsheetml/2006/main" count="153" uniqueCount="142">
  <si>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Fallunspezifische Arbeiten (Akquise und Qualifizierung ehrenamtlicher Einzelvormünder)</t>
    </r>
  </si>
  <si>
    <t>Pos.</t>
  </si>
  <si>
    <t>Art der Tätigkeit</t>
  </si>
  <si>
    <t>ergänzende Hinweise</t>
  </si>
  <si>
    <t>Eine Infoveranstaltung im Jahr für interessierte potentielle ehrenamtliche Vormünder inkl. Vor- und Nachbereitungszeit (einschließlich Raumbuchung, Bewirtung, IT, …)</t>
  </si>
  <si>
    <t>Je nach Bewerberlage werden 1-2 Infoveranstaltungen pro Jahr empfohlen.</t>
  </si>
  <si>
    <t xml:space="preserve">Schulungsabende </t>
  </si>
  <si>
    <t xml:space="preserve">5 Referenten pro Schulungszyklus </t>
  </si>
  <si>
    <t>ca. 1 Std. je Referent</t>
  </si>
  <si>
    <t>Sommerfest</t>
  </si>
  <si>
    <t xml:space="preserve">Wiederkehrende grundlegende Arbeiten wie z.B. </t>
  </si>
  <si>
    <t>ca. 6 Std. / wöchentl.</t>
  </si>
  <si>
    <t>Netzwerk- und Kooperationsarbeit (z.B. Familiengericht, soz. Dienste, freie Träger etc. mit dem Ziel das Angebot der Akquise zu platzieren und Qualitätssicherung und   -entwicklung zu betreiben</t>
  </si>
  <si>
    <t>Gesamtjahresstunden</t>
  </si>
  <si>
    <t>Zusätzliche Werbemaßnahmen initiieren und pflegen (z.B. bei Freiwilligenbörse, Pädagogische Hochschule, freie Träger, Homepage, soziale Medien wie Facebook</t>
  </si>
  <si>
    <t xml:space="preserve">Fortlaufende Fachaustauschabende (4 x jährlich) inklusive Vor- und und Nacharbeiten + 1 x Referent
</t>
  </si>
  <si>
    <t>Homepage + soz. Medienauftritte pflegen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</si>
  <si>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</si>
  <si>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</si>
  <si>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</si>
  <si>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</si>
  <si>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</si>
  <si>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</si>
  <si>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</si>
  <si>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</si>
  <si>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</si>
  <si>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</si>
  <si>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geschätzte Zeit Std. / Jahr</t>
  </si>
  <si>
    <t xml:space="preserve">Werbeanzeige schalten  </t>
  </si>
  <si>
    <t>Eingehende Eignungsprüfung (Erstprüfung) der an der Übernahme einer ehrenamtlichen Vormundschaft interessierten Person (einmalig) sowie fortlaufende Eignungsprüfung; d.h.:</t>
  </si>
  <si>
    <t>Erfassung der Interessenten</t>
  </si>
  <si>
    <t xml:space="preserve">Sichtung von laufenden Fällen der Amtsvormundschaft (auch im Rahmen der vorläufigen Vormundschaft) in Kooperation mit dem fallzuständigen Amtsvormund mit dem Fokus der möglichen Weitervermittlung an geeignete ehrenamtliche Vormünder </t>
  </si>
  <si>
    <t>Vormündervorschlag für den Einzelfall erstellen, d. h. offizielle Stellungnahme des Jugendamtes an das Familiengericht (hierzu gehören auch Ablehnungen):</t>
  </si>
  <si>
    <t>Individuelle Begleitung des ehrenamtlichen Vormundes</t>
  </si>
  <si>
    <t>Arbeiten zur eingehenden und fortlaufenden formalrechtlichen Prüfung der Geeignetheit des Vormundes (mindestens alle 2 Jahre erforderlich), z.B.:</t>
  </si>
  <si>
    <t>Wertschätzungskultur (Bindung der ehrenamtlichen Vormünder) z. B.</t>
  </si>
  <si>
    <t>Überwachung der ehrenamtlich geführten Vormundschaften</t>
  </si>
  <si>
    <t xml:space="preserve">Abschluss einer ehrenamtlichen Vormundschaft und Nachbereitung </t>
  </si>
  <si>
    <t>Gesamtjahresstunden pro Fall (ehrenamtl. Vormundschaft)</t>
  </si>
  <si>
    <t>ca. 1 Std. pro Fall alle 2 Jahre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</si>
  <si>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</si>
  <si>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</si>
  <si>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</si>
  <si>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</si>
  <si>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</si>
  <si>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</si>
  <si>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</si>
  <si>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</si>
  <si>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</si>
  <si>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    Fallspezifische Arbeit (gesamter Arbeitskontext Förderung ehrenamtlicher Einzelvormundschaften)</t>
  </si>
  <si>
    <t>3. Vormundschaftsreform (ab 2023): Zusätzliche Fallspezifische Arbeit im Kontext der vorläufigen Vormundschaft</t>
  </si>
  <si>
    <t>Anmerkungen / Hinweise</t>
  </si>
  <si>
    <t>Neue Anforderungen an Vorschlag des für den Einzelfall am besten geeigneten Vormunds an das Gericht (im konkreten Einzelfall):</t>
  </si>
  <si>
    <t xml:space="preserve">Mitteilung über Zuständigkeit  der vorläufigen Vormundschaft spätestens 2 Wochen nach Bestellung </t>
  </si>
  <si>
    <t>Erfolgt idealerweise durch Amtsvormund selbst, z. B. durch Namensstempel auf dem Empfangsbekenntnis des Beschlusses</t>
  </si>
  <si>
    <t>Kein bis marginaler Mehraufwand</t>
  </si>
  <si>
    <t>Bei Verlegung des gewöhnlichen Aufenthalts Mündel muss das bisher zuständige Jugendamt dem neu zuständigen Jugendamt dies mitteilen (bei Amtsvormundschaft: der Realvormund; ansonsten Koordinationsstelle)</t>
  </si>
  <si>
    <t xml:space="preserve">Zusätzliche Gesamtjahresstunden pro Neufall </t>
  </si>
  <si>
    <t>Geschätzte Zeit 
Stunden / Jahr (Mehrbedarf)</t>
  </si>
  <si>
    <t>• Bei allen (!) Neufällen erforderlich (auch bei Amtsvormundschaften)
• Voraussichtlich vermehrte Vormündervorschläge aufgrund der neuen Möglichkeiten der Sorgerechtsaufteilung 
• Es muss berücksichtigt werden, welche Teilaufgaben ggf. von ASD oder PKD übernommen werden (Kooperationsfrage)</t>
  </si>
  <si>
    <t>Mitteilung des Eintritts einer Vormundschaft + Wegfall der Voraussetzungen der Vormundschaft</t>
  </si>
  <si>
    <t>• Mitteilung ans Gericht, welchem Bediensteten die Vormundschaft übertragen wird einschließlich vorangehender Klärung der Kapazitäten(vor Übertragung) im Team sowie Beachtung des Aspektes der Passung der Mitarbeiter / Mündel</t>
  </si>
  <si>
    <t>• Mitteilung ans Gericht warum kein Ehrenamtlicher gefunden werden konnte</t>
  </si>
  <si>
    <t>• Begründung des Vorschlags und Darlegung der Maßnahmen, die zur Ermittlung des für den Mündel am besten geeigneten Vormunds unternommen wurden</t>
  </si>
  <si>
    <t>• Beachtung u. A. des Willes des Mündels sowie des Willens der Eltern, d. h. stärkere persönliche Beteiligung von Kind und Eltern</t>
  </si>
  <si>
    <t>3.1</t>
  </si>
  <si>
    <t>3.2</t>
  </si>
  <si>
    <t>3.3</t>
  </si>
  <si>
    <t>3.4</t>
  </si>
  <si>
    <r>
      <t xml:space="preserve">• in nahezu </t>
    </r>
    <r>
      <rPr>
        <u/>
        <sz val="9"/>
        <color theme="1"/>
        <rFont val="Arial"/>
        <family val="2"/>
      </rPr>
      <t>allen</t>
    </r>
    <r>
      <rPr>
        <sz val="9"/>
        <color theme="1"/>
        <rFont val="Arial"/>
        <family val="2"/>
      </rPr>
      <t xml:space="preserve"> neuen Fällen der Anordnung der Vormundschaft wird künftig die Koordinationsstelle beteiligt (spätestens nach Beendigung der vorläufigen Vormundschaft) und muss eine Erklärung gegenüber dem Gericht abgeben.</t>
    </r>
  </si>
  <si>
    <t xml:space="preserve">• Evaluation: was hat gut geklappt bzw. wo besteht Handlungs- oder Entwicklungsbedarf etc. (wichtig für Qualitätsentwicklung, lernendes System …) </t>
  </si>
  <si>
    <t>• Abschlussgespräch mit Vormund, Mündel und ggf. weiteren Beteiligten</t>
  </si>
  <si>
    <t>• Mitteilung / Stellungnahme an Familiengericht nur bei Unregelmäßigkeiten, hier auch Rücksprache mit Leitung</t>
  </si>
  <si>
    <t>• Bewertung und Dokumentation der gewonnenen Erkenntnisse, ggf. unter Beteiligung von weiteren Kooperationspartnern (insbes. ASD und PKD)</t>
  </si>
  <si>
    <t>• Keine laufende HzE gem § 27 ff. und kein laufendes Pflegeverhältnis gem. § 33 SGB VIII à Initiierung und Durchführung eines Hausbesuchs mindestens 1x im Jahr in Kooperation mit ASD inkl. Rüst- bzw. Fahrzeit</t>
  </si>
  <si>
    <t>• Bei laufender HzE bzw. bei bestehendem Pflegeverhältnis: Mindestens 1X im Jahr einholen einer fachlichen Stellungnahme zur ordnungsgemäßen Führung der Vormundschaft bei ASD, PKD oder betreuender Einrichtung</t>
  </si>
  <si>
    <t>• Ggf. Initiierung eines Zeitungsartikels etc. über einen ehrenamtlichen Vormund</t>
  </si>
  <si>
    <t>• Einkauf, Versand oder anderweitige Aushändigung kleiner Geschenke mit Dankesworten, z.B. an Weihnachten</t>
  </si>
  <si>
    <t>• …</t>
  </si>
  <si>
    <t xml:space="preserve">• Insolvenzregister </t>
  </si>
  <si>
    <t xml:space="preserve">• Nachfrage lfd. Verfahren bei Staatsanwaltschaft </t>
  </si>
  <si>
    <t>• Anforderung erweitertes Führungszeugnis</t>
  </si>
  <si>
    <t>• Bei besonders belastenden Konstellationen Vermittlung in weiterführende Supervisions- / Beratungsangebote und/oder Einladung ins Team der Amtsvormundschaft zur Fallbesprechung</t>
  </si>
  <si>
    <t>• Beratungsgespräche telefonisch, persönlich, videogestützt</t>
  </si>
  <si>
    <t>• Begleitung von kritischen Terminen (schwieriger Hilfeplan, Gericht, Krisen- oder Konfliktgespräch)</t>
  </si>
  <si>
    <t xml:space="preserve">• Begleitung des Verfahren bei Beschwerden </t>
  </si>
  <si>
    <t>• Mediationsaufgaben</t>
  </si>
  <si>
    <t xml:space="preserve">• Telefonische Kontaktpflege </t>
  </si>
  <si>
    <t xml:space="preserve">• ggf. Darlegung von Ausschlussgründen (Beispiel:  Verwandter will Vormundschaft und JA hält diese Person nicht geeignet z.B. aufgrund Vorstrafen oder familiärer Konstellationen) </t>
  </si>
  <si>
    <t>• Sofern bereits eine (vorläufige) Vormundschaft besteht, ist die Auffassung des bereits eingesetzten Vormunds ebenfalls zu berücksichtigen</t>
  </si>
  <si>
    <t xml:space="preserve">• hierfür notwendige sozialpäd. Stellungnahme des ASD oder PKD anfordern (Einschätzung der Eignung aus sozialpädagogischer Sicht) und mit dem Ergebnis der formaljuristischen Eignungsprüfung zusammenführen. </t>
  </si>
  <si>
    <t xml:space="preserve">• Dokumentation von Prozess und Ergebnis; Weiterleitung an zuständige Stellen </t>
  </si>
  <si>
    <t>• Begleitung und Auswertung der weiteren Kontaktanbahnung - hierfür sind erfahrungsgemäß mehrere Termine mit allen Beteiligten (ASD, Mündel, PKD, Pflegeeltern oder Einrichtung) nötig</t>
  </si>
  <si>
    <t>• ersten gemeinsamer Termin zum gegenseitigen „Beschnuppern“, organisieren, vor- und nachbereiten</t>
  </si>
  <si>
    <t xml:space="preserve">• Schweigepflichterklärung einholen </t>
  </si>
  <si>
    <t>• Alle relevanten Akteure bzw. Kooperationspartner vorab informieren</t>
  </si>
  <si>
    <t>• Beteiligung mehrerer Fachkräfte bei der Sichtung (z. B. Akquisefachkraft die den Vormund kennt, Fachkraft, die Mündel kennt)</t>
  </si>
  <si>
    <t xml:space="preserve">• Entscheidung über Auswahl von Mündel und Vormund (Kriterium der Passung) </t>
  </si>
  <si>
    <t>• Aktenlektüre und pers. Gespräch mit bisherigem Vormund</t>
  </si>
  <si>
    <t>• interne Schnittstellen informieren</t>
  </si>
  <si>
    <t>• Datensätze anlegen und aktualisieren, Datenschutzerklärung</t>
  </si>
  <si>
    <t>• Bewerbungsbögen versenden, auswerten und aktualisieren</t>
  </si>
  <si>
    <t>• Vor- und Nachbereitung sowie Dokumentation</t>
  </si>
  <si>
    <t xml:space="preserve">• 2 persönliche Gespräche einschließlich </t>
  </si>
  <si>
    <t>• 1 telefonisches Erstgespräch</t>
  </si>
  <si>
    <t xml:space="preserve">• fortlaufend aktualisieren und überarbeiten </t>
  </si>
  <si>
    <t>• Text entwerfen</t>
  </si>
  <si>
    <t>• Genehmigung und Freigaben bei den verantwortlichen Stellen einholen</t>
  </si>
  <si>
    <t>• 8 Abende pro Schulungszyklus (inkl. Vor- und Nachbereitungszeit)</t>
  </si>
  <si>
    <t xml:space="preserve">• Absprachen über Schulungsinhalte, Abschluss Honorarverträge, Formalia, Organisation; durchschnittlich </t>
  </si>
  <si>
    <t>• Telefonate, Schulungsunterlagen bereitstellen und aktualisieren</t>
  </si>
  <si>
    <t>• Infocloud mit Materialien und Literatur bereitstellen und aktualisieren</t>
  </si>
  <si>
    <t>• Newsletter</t>
  </si>
  <si>
    <t>• Beantwortung allg. Fragen von Veranstaltungsteilnehmern im Nachgang zur Veranstaltung etc.</t>
  </si>
  <si>
    <t>Geschätzte Zeit 
Stunden / 
Jahr / Fall</t>
  </si>
  <si>
    <t>Keine Bewerbungsbögen im familiären Kontext notwendig</t>
  </si>
  <si>
    <t>Berechnung Jahresarbeitszeit:</t>
  </si>
  <si>
    <t>88000 Min : 60 Min = 1466 Std. : 52 Wochen = 28 Std./Woche</t>
  </si>
  <si>
    <t>Benötigte VZÄ:</t>
  </si>
  <si>
    <t>Auwand pro Neufall pro Jahr (Ziffer 2.1 bis 2.8)</t>
  </si>
  <si>
    <t>bei einem Anteil von Pflegeelternvormundschaften von 50%</t>
  </si>
  <si>
    <t>Aufwand pro Fallabschluss (Ziffer 2.9)</t>
  </si>
  <si>
    <t>Aufwand pro durchlaufendem Fall (Ziffer 2.5 bis 2.8)</t>
  </si>
  <si>
    <t>Std.</t>
  </si>
  <si>
    <t>davon laufende ehrenamtliche Vormundschaften</t>
  </si>
  <si>
    <t>Neufälle im Zuständigkeitsbereich gesamt</t>
  </si>
  <si>
    <t>laufende Vormundschaften im Zuständigkeitsbereich gesamt</t>
  </si>
  <si>
    <t>davon Neufälle ehrenamtliche Vormundschaften</t>
  </si>
  <si>
    <t>Fälle</t>
  </si>
  <si>
    <t>Fallabschlüsse ehrenamtliche Vormundschaften</t>
  </si>
  <si>
    <t>Fallunspezifische Stellenanteile (Grundstock)</t>
  </si>
  <si>
    <t>Fallspezifische Stellenanteile zur Förderung Ehrenamtlicher Einzelvormundschaft</t>
  </si>
  <si>
    <t>Fallspezifische Stellenanteile im Kontext der vorläufigen Vormundschaft und den damit einhergehenden Mitwirkungs-, Mitteilungs- und Partizipationspflichten</t>
  </si>
  <si>
    <t>davon für Neufälle EAV</t>
  </si>
  <si>
    <t>davon für Fallabschlüsse EAV</t>
  </si>
  <si>
    <t>davon für durchlaufende Fälle</t>
  </si>
  <si>
    <t>Std. / Jahr</t>
  </si>
  <si>
    <t>VZÄ</t>
  </si>
  <si>
    <t>Gesamt</t>
  </si>
  <si>
    <t>jeweils 4,5 Std.+ Orga und Beauftragung Referent 1Std.</t>
  </si>
  <si>
    <t>jeweils 5 Std.</t>
  </si>
  <si>
    <t>VZÄ gerundet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</si>
</sst>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Times New Roman"/>
      <family val="1"/>
    </font>
    <font>
      <sz val="9"/>
      <color theme="1"/>
      <name val="Arial"/>
      <family val="2"/>
    </font>
    <font>
      <sz val="9"/>
      <color rgb="FF1F497D"/>
      <name val="Arial"/>
      <family val="2"/>
    </font>
    <font>
      <u/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rgb="FF1F497D"/>
      <name val="Arial"/>
      <family val="2"/>
    </font>
    <font>
      <b/>
      <sz val="11"/>
      <color rgb="FFFF0000"/>
      <name val="Arial"/>
      <family val="2"/>
    </font>
    <font>
      <sz val="11"/>
      <color theme="0" tint="-0.34998626667073579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164" fontId="3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0" xfId="0" applyFont="1"/>
    <xf numFmtId="0" fontId="3" fillId="0" borderId="10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0" fontId="9" fillId="0" borderId="0" xfId="0" applyFont="1"/>
    <xf numFmtId="0" fontId="1" fillId="0" borderId="0" xfId="0" applyFont="1"/>
    <xf numFmtId="164" fontId="0" fillId="0" borderId="0" xfId="0" applyNumberFormat="1"/>
    <xf numFmtId="0" fontId="10" fillId="0" borderId="0" xfId="0" applyFont="1"/>
    <xf numFmtId="2" fontId="0" fillId="0" borderId="0" xfId="0" applyNumberFormat="1"/>
    <xf numFmtId="2" fontId="10" fillId="0" borderId="0" xfId="0" applyNumberFormat="1" applyFont="1"/>
    <xf numFmtId="164" fontId="11" fillId="0" borderId="6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2" fontId="9" fillId="0" borderId="0" xfId="0" applyNumberFormat="1" applyFont="1"/>
    <xf numFmtId="0" fontId="0" fillId="3" borderId="0" xfId="0" applyFill="1"/>
    <xf numFmtId="0" fontId="1" fillId="0" borderId="0" xfId="0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A3" sqref="A3"/>
    </sheetView>
  </sheetViews>
  <sheetFormatPr baseColWidth="10" defaultRowHeight="14.25" x14ac:dyDescent="0.2"/>
  <cols>
    <col min="1" max="1" width="52.75" customWidth="1"/>
    <col min="10" max="10" width="11.375" bestFit="1" customWidth="1"/>
    <col min="11" max="11" width="12.375" customWidth="1"/>
  </cols>
  <sheetData>
    <row r="1" spans="1:11" x14ac:dyDescent="0.2">
      <c r="A1" t="s">
        <v>116</v>
      </c>
    </row>
    <row r="2" spans="1:11" x14ac:dyDescent="0.2">
      <c r="A2" t="s">
        <v>117</v>
      </c>
    </row>
    <row r="5" spans="1:11" x14ac:dyDescent="0.2">
      <c r="A5" t="s">
        <v>126</v>
      </c>
      <c r="B5" s="55">
        <v>100</v>
      </c>
      <c r="C5" t="s">
        <v>128</v>
      </c>
    </row>
    <row r="6" spans="1:11" x14ac:dyDescent="0.2">
      <c r="A6" t="s">
        <v>124</v>
      </c>
      <c r="B6" s="55">
        <v>30</v>
      </c>
      <c r="C6" t="s">
        <v>128</v>
      </c>
    </row>
    <row r="7" spans="1:11" x14ac:dyDescent="0.2">
      <c r="A7" t="s">
        <v>125</v>
      </c>
      <c r="B7" s="55">
        <v>25</v>
      </c>
      <c r="C7" t="s">
        <v>128</v>
      </c>
    </row>
    <row r="8" spans="1:11" x14ac:dyDescent="0.2">
      <c r="A8" t="s">
        <v>127</v>
      </c>
      <c r="B8" s="55">
        <v>8</v>
      </c>
      <c r="C8" t="s">
        <v>128</v>
      </c>
    </row>
    <row r="9" spans="1:11" x14ac:dyDescent="0.2">
      <c r="A9" t="s">
        <v>129</v>
      </c>
      <c r="B9" s="55">
        <v>8</v>
      </c>
      <c r="C9" t="s">
        <v>128</v>
      </c>
    </row>
    <row r="14" spans="1:11" x14ac:dyDescent="0.2">
      <c r="I14" t="s">
        <v>136</v>
      </c>
      <c r="J14" t="s">
        <v>137</v>
      </c>
      <c r="K14" t="s">
        <v>141</v>
      </c>
    </row>
    <row r="15" spans="1:11" x14ac:dyDescent="0.2">
      <c r="A15" t="s">
        <v>130</v>
      </c>
      <c r="I15" s="49">
        <f>'Fallunspezifische Arbeit'!D24</f>
        <v>509</v>
      </c>
      <c r="J15" s="49">
        <f>I15/1466</f>
        <v>0.34720327421555253</v>
      </c>
      <c r="K15">
        <v>0.35</v>
      </c>
    </row>
    <row r="16" spans="1:11" x14ac:dyDescent="0.2">
      <c r="A16" t="s">
        <v>131</v>
      </c>
      <c r="I16" s="49">
        <f>I17+I18+I19</f>
        <v>477</v>
      </c>
      <c r="J16" s="49">
        <f t="shared" ref="J16:J20" si="0">I16/1466</f>
        <v>0.32537517053206005</v>
      </c>
      <c r="K16">
        <v>0.33</v>
      </c>
    </row>
    <row r="17" spans="1:11" x14ac:dyDescent="0.2">
      <c r="A17" s="48" t="s">
        <v>133</v>
      </c>
      <c r="B17" s="48"/>
      <c r="C17" s="48"/>
      <c r="D17" s="48"/>
      <c r="E17" s="48"/>
      <c r="F17" s="48"/>
      <c r="G17" s="48"/>
      <c r="H17" s="48"/>
      <c r="I17" s="50">
        <f>B8*'Fallspezifische Arbeit'!C53</f>
        <v>229.6</v>
      </c>
      <c r="J17" s="50">
        <f t="shared" si="0"/>
        <v>0.15661664392905866</v>
      </c>
    </row>
    <row r="18" spans="1:11" x14ac:dyDescent="0.2">
      <c r="A18" s="48" t="s">
        <v>134</v>
      </c>
      <c r="B18" s="48"/>
      <c r="C18" s="48"/>
      <c r="D18" s="48"/>
      <c r="E18" s="48"/>
      <c r="F18" s="48"/>
      <c r="G18" s="48"/>
      <c r="H18" s="48"/>
      <c r="I18" s="50">
        <f>'Fallspezifische Arbeit'!C54*Tabelle1!B9</f>
        <v>12</v>
      </c>
      <c r="J18" s="50">
        <f t="shared" si="0"/>
        <v>8.1855388813096858E-3</v>
      </c>
    </row>
    <row r="19" spans="1:11" x14ac:dyDescent="0.2">
      <c r="A19" s="48" t="s">
        <v>135</v>
      </c>
      <c r="B19" s="48"/>
      <c r="C19" s="48"/>
      <c r="D19" s="48"/>
      <c r="E19" s="48"/>
      <c r="F19" s="48"/>
      <c r="G19" s="48"/>
      <c r="H19" s="48"/>
      <c r="I19" s="50">
        <f>(B6-B8)*'Fallspezifische Arbeit'!C55</f>
        <v>235.39999999999998</v>
      </c>
      <c r="J19" s="50">
        <f t="shared" si="0"/>
        <v>0.16057298772169165</v>
      </c>
    </row>
    <row r="20" spans="1:11" x14ac:dyDescent="0.2">
      <c r="A20" t="s">
        <v>132</v>
      </c>
      <c r="I20" s="49">
        <f>Vormundschaftsreform!D14*(B7-B8)</f>
        <v>59.5</v>
      </c>
      <c r="J20" s="49">
        <f t="shared" si="0"/>
        <v>4.0586630286493862E-2</v>
      </c>
      <c r="K20">
        <v>0.04</v>
      </c>
    </row>
    <row r="21" spans="1:11" ht="15" x14ac:dyDescent="0.25">
      <c r="A21" s="45" t="s">
        <v>138</v>
      </c>
      <c r="B21" s="45"/>
      <c r="C21" s="45"/>
      <c r="D21" s="45"/>
      <c r="E21" s="45"/>
      <c r="F21" s="45"/>
      <c r="G21" s="45"/>
      <c r="H21" s="45"/>
      <c r="I21" s="54">
        <f>I15+I16+I20</f>
        <v>1045.5</v>
      </c>
      <c r="J21" s="54"/>
      <c r="K21" s="45">
        <f>K15+K16+K20</f>
        <v>0.72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4" workbookViewId="0">
      <selection activeCell="I22" sqref="I22"/>
    </sheetView>
  </sheetViews>
  <sheetFormatPr baseColWidth="10" defaultRowHeight="14.25" x14ac:dyDescent="0.2"/>
  <cols>
    <col min="1" max="1" width="10.875" customWidth="1"/>
    <col min="2" max="2" width="47.875" customWidth="1"/>
    <col min="3" max="3" width="25.625" customWidth="1"/>
  </cols>
  <sheetData>
    <row r="1" spans="1:4" ht="29.25" customHeight="1" x14ac:dyDescent="0.2">
      <c r="A1" s="56" t="s">
        <v>0</v>
      </c>
      <c r="B1" s="56"/>
      <c r="C1" s="56"/>
      <c r="D1" s="56"/>
    </row>
    <row r="3" spans="1:4" ht="15" thickBot="1" x14ac:dyDescent="0.25"/>
    <row r="4" spans="1:4" ht="48" customHeight="1" thickBot="1" x14ac:dyDescent="0.25">
      <c r="A4" s="19" t="s">
        <v>1</v>
      </c>
      <c r="B4" s="19" t="s">
        <v>2</v>
      </c>
      <c r="C4" s="19" t="s">
        <v>3</v>
      </c>
      <c r="D4" s="19" t="s">
        <v>27</v>
      </c>
    </row>
    <row r="5" spans="1:4" ht="42.75" customHeight="1" thickBot="1" x14ac:dyDescent="0.25">
      <c r="A5" s="10" t="s">
        <v>17</v>
      </c>
      <c r="B5" s="23" t="s">
        <v>4</v>
      </c>
      <c r="C5" s="24" t="s">
        <v>5</v>
      </c>
      <c r="D5" s="51">
        <v>10</v>
      </c>
    </row>
    <row r="6" spans="1:4" x14ac:dyDescent="0.2">
      <c r="A6" s="57" t="s">
        <v>18</v>
      </c>
      <c r="B6" s="6" t="s">
        <v>28</v>
      </c>
      <c r="C6" s="72"/>
      <c r="D6" s="75">
        <v>6</v>
      </c>
    </row>
    <row r="7" spans="1:4" x14ac:dyDescent="0.2">
      <c r="A7" s="58"/>
      <c r="B7" s="12" t="s">
        <v>106</v>
      </c>
      <c r="C7" s="73"/>
      <c r="D7" s="76"/>
    </row>
    <row r="8" spans="1:4" x14ac:dyDescent="0.2">
      <c r="A8" s="58"/>
      <c r="B8" s="12" t="s">
        <v>105</v>
      </c>
      <c r="C8" s="73"/>
      <c r="D8" s="76"/>
    </row>
    <row r="9" spans="1:4" ht="28.5" customHeight="1" thickBot="1" x14ac:dyDescent="0.25">
      <c r="A9" s="59"/>
      <c r="B9" s="16" t="s">
        <v>107</v>
      </c>
      <c r="C9" s="74"/>
      <c r="D9" s="77"/>
    </row>
    <row r="10" spans="1:4" ht="42.75" customHeight="1" thickBot="1" x14ac:dyDescent="0.25">
      <c r="A10" s="9" t="s">
        <v>19</v>
      </c>
      <c r="B10" s="33" t="s">
        <v>14</v>
      </c>
      <c r="C10" s="21"/>
      <c r="D10" s="22">
        <v>6</v>
      </c>
    </row>
    <row r="11" spans="1:4" x14ac:dyDescent="0.2">
      <c r="A11" s="57" t="s">
        <v>20</v>
      </c>
      <c r="B11" s="33" t="s">
        <v>6</v>
      </c>
      <c r="C11" s="68" t="s">
        <v>140</v>
      </c>
      <c r="D11" s="70">
        <v>40</v>
      </c>
    </row>
    <row r="12" spans="1:4" ht="14.25" customHeight="1" thickBot="1" x14ac:dyDescent="0.25">
      <c r="A12" s="58"/>
      <c r="B12" s="8" t="s">
        <v>108</v>
      </c>
      <c r="C12" s="69"/>
      <c r="D12" s="71"/>
    </row>
    <row r="13" spans="1:4" x14ac:dyDescent="0.2">
      <c r="A13" s="57" t="s">
        <v>21</v>
      </c>
      <c r="B13" s="32" t="s">
        <v>7</v>
      </c>
      <c r="C13" s="60" t="s">
        <v>8</v>
      </c>
      <c r="D13" s="66">
        <v>5</v>
      </c>
    </row>
    <row r="14" spans="1:4" ht="28.5" customHeight="1" thickBot="1" x14ac:dyDescent="0.25">
      <c r="A14" s="59"/>
      <c r="B14" s="43" t="s">
        <v>109</v>
      </c>
      <c r="C14" s="62"/>
      <c r="D14" s="67"/>
    </row>
    <row r="15" spans="1:4" ht="28.5" customHeight="1" thickBot="1" x14ac:dyDescent="0.25">
      <c r="A15" s="9" t="s">
        <v>22</v>
      </c>
      <c r="B15" s="7" t="s">
        <v>15</v>
      </c>
      <c r="C15" s="52" t="s">
        <v>139</v>
      </c>
      <c r="D15" s="53">
        <v>18</v>
      </c>
    </row>
    <row r="16" spans="1:4" ht="14.25" customHeight="1" thickBot="1" x14ac:dyDescent="0.25">
      <c r="A16" s="13" t="s">
        <v>23</v>
      </c>
      <c r="B16" s="34" t="s">
        <v>16</v>
      </c>
      <c r="C16" s="25"/>
      <c r="D16" s="26">
        <v>48</v>
      </c>
    </row>
    <row r="17" spans="1:4" ht="14.25" customHeight="1" thickBot="1" x14ac:dyDescent="0.25">
      <c r="A17" s="13" t="s">
        <v>24</v>
      </c>
      <c r="B17" s="23" t="s">
        <v>9</v>
      </c>
      <c r="C17" s="16"/>
      <c r="D17" s="14">
        <v>16</v>
      </c>
    </row>
    <row r="18" spans="1:4" x14ac:dyDescent="0.2">
      <c r="A18" s="57" t="s">
        <v>25</v>
      </c>
      <c r="B18" s="6" t="s">
        <v>10</v>
      </c>
      <c r="C18" s="60" t="s">
        <v>11</v>
      </c>
      <c r="D18" s="63">
        <v>312</v>
      </c>
    </row>
    <row r="19" spans="1:4" x14ac:dyDescent="0.2">
      <c r="A19" s="58"/>
      <c r="B19" s="12" t="s">
        <v>110</v>
      </c>
      <c r="C19" s="61"/>
      <c r="D19" s="64"/>
    </row>
    <row r="20" spans="1:4" ht="28.5" customHeight="1" x14ac:dyDescent="0.2">
      <c r="A20" s="58"/>
      <c r="B20" s="12" t="s">
        <v>111</v>
      </c>
      <c r="C20" s="61"/>
      <c r="D20" s="64"/>
    </row>
    <row r="21" spans="1:4" x14ac:dyDescent="0.2">
      <c r="A21" s="58"/>
      <c r="B21" s="12" t="s">
        <v>112</v>
      </c>
      <c r="C21" s="61"/>
      <c r="D21" s="64"/>
    </row>
    <row r="22" spans="1:4" ht="28.5" customHeight="1" thickBot="1" x14ac:dyDescent="0.25">
      <c r="A22" s="59"/>
      <c r="B22" s="16" t="s">
        <v>113</v>
      </c>
      <c r="C22" s="62"/>
      <c r="D22" s="65"/>
    </row>
    <row r="23" spans="1:4" ht="42.75" customHeight="1" thickBot="1" x14ac:dyDescent="0.25">
      <c r="A23" s="13" t="s">
        <v>26</v>
      </c>
      <c r="B23" s="34" t="s">
        <v>12</v>
      </c>
      <c r="C23" s="17"/>
      <c r="D23" s="15">
        <v>48</v>
      </c>
    </row>
    <row r="24" spans="1:4" ht="28.5" customHeight="1" thickBot="1" x14ac:dyDescent="0.25">
      <c r="A24" s="13"/>
      <c r="B24" s="27" t="s">
        <v>13</v>
      </c>
      <c r="C24" s="28"/>
      <c r="D24" s="29">
        <f>SUM(D5:D23)</f>
        <v>509</v>
      </c>
    </row>
    <row r="25" spans="1:4" x14ac:dyDescent="0.2">
      <c r="A25" s="11"/>
    </row>
    <row r="26" spans="1:4" x14ac:dyDescent="0.2">
      <c r="A26" s="11"/>
    </row>
    <row r="27" spans="1:4" ht="15" x14ac:dyDescent="0.25">
      <c r="C27" s="45" t="s">
        <v>118</v>
      </c>
      <c r="D27" s="45">
        <f>D24/1466</f>
        <v>0.34720327421555253</v>
      </c>
    </row>
  </sheetData>
  <mergeCells count="13">
    <mergeCell ref="A1:D1"/>
    <mergeCell ref="A18:A22"/>
    <mergeCell ref="C18:C22"/>
    <mergeCell ref="D18:D22"/>
    <mergeCell ref="C13:C14"/>
    <mergeCell ref="D13:D14"/>
    <mergeCell ref="A11:A12"/>
    <mergeCell ref="A13:A14"/>
    <mergeCell ref="C11:C12"/>
    <mergeCell ref="D11:D12"/>
    <mergeCell ref="A6:A9"/>
    <mergeCell ref="C6:C9"/>
    <mergeCell ref="D6:D9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37" workbookViewId="0">
      <selection activeCell="C53" sqref="C53"/>
    </sheetView>
  </sheetViews>
  <sheetFormatPr baseColWidth="10" defaultRowHeight="14.25" x14ac:dyDescent="0.2"/>
  <cols>
    <col min="1" max="1" width="10.875" customWidth="1"/>
    <col min="2" max="2" width="47.875" customWidth="1"/>
    <col min="3" max="3" width="25.625" customWidth="1"/>
  </cols>
  <sheetData>
    <row r="1" spans="1:9" ht="29.25" customHeight="1" x14ac:dyDescent="0.2">
      <c r="A1" s="56" t="s">
        <v>49</v>
      </c>
      <c r="B1" s="56"/>
      <c r="C1" s="56"/>
      <c r="D1" s="56"/>
      <c r="E1" s="18"/>
      <c r="F1" s="18"/>
      <c r="G1" s="18"/>
      <c r="H1" s="18"/>
      <c r="I1" s="18"/>
    </row>
    <row r="2" spans="1:9" x14ac:dyDescent="0.2">
      <c r="A2" s="37"/>
      <c r="B2" s="37"/>
      <c r="C2" s="37"/>
      <c r="D2" s="37"/>
    </row>
    <row r="3" spans="1:9" ht="15" thickBot="1" x14ac:dyDescent="0.25">
      <c r="A3" s="37"/>
      <c r="B3" s="37"/>
      <c r="C3" s="37"/>
      <c r="D3" s="37"/>
    </row>
    <row r="4" spans="1:9" ht="48" customHeight="1" thickBot="1" x14ac:dyDescent="0.25">
      <c r="A4" s="19" t="s">
        <v>1</v>
      </c>
      <c r="B4" s="1" t="s">
        <v>2</v>
      </c>
      <c r="C4" s="19" t="s">
        <v>3</v>
      </c>
      <c r="D4" s="19" t="s">
        <v>114</v>
      </c>
    </row>
    <row r="5" spans="1:9" ht="42.75" customHeight="1" x14ac:dyDescent="0.2">
      <c r="A5" s="84" t="s">
        <v>40</v>
      </c>
      <c r="B5" s="33" t="s">
        <v>29</v>
      </c>
      <c r="C5" s="93" t="s">
        <v>115</v>
      </c>
      <c r="D5" s="63">
        <v>5.5</v>
      </c>
    </row>
    <row r="6" spans="1:9" x14ac:dyDescent="0.2">
      <c r="A6" s="85"/>
      <c r="B6" s="20" t="s">
        <v>104</v>
      </c>
      <c r="C6" s="94"/>
      <c r="D6" s="64"/>
    </row>
    <row r="7" spans="1:9" x14ac:dyDescent="0.2">
      <c r="A7" s="85"/>
      <c r="B7" s="20" t="s">
        <v>103</v>
      </c>
      <c r="C7" s="94"/>
      <c r="D7" s="64"/>
    </row>
    <row r="8" spans="1:9" x14ac:dyDescent="0.2">
      <c r="A8" s="85"/>
      <c r="B8" s="20" t="s">
        <v>102</v>
      </c>
      <c r="C8" s="94"/>
      <c r="D8" s="64"/>
    </row>
    <row r="9" spans="1:9" ht="15" thickBot="1" x14ac:dyDescent="0.25">
      <c r="A9" s="86"/>
      <c r="B9" s="8" t="s">
        <v>101</v>
      </c>
      <c r="C9" s="94"/>
      <c r="D9" s="64"/>
    </row>
    <row r="10" spans="1:9" x14ac:dyDescent="0.2">
      <c r="A10" s="57" t="s">
        <v>41</v>
      </c>
      <c r="B10" s="35" t="s">
        <v>30</v>
      </c>
      <c r="C10" s="60"/>
      <c r="D10" s="63">
        <v>0.5</v>
      </c>
    </row>
    <row r="11" spans="1:9" x14ac:dyDescent="0.2">
      <c r="A11" s="58"/>
      <c r="B11" s="38" t="s">
        <v>100</v>
      </c>
      <c r="C11" s="61"/>
      <c r="D11" s="64"/>
    </row>
    <row r="12" spans="1:9" ht="14.25" customHeight="1" thickBot="1" x14ac:dyDescent="0.25">
      <c r="A12" s="59"/>
      <c r="B12" s="38" t="s">
        <v>99</v>
      </c>
      <c r="C12" s="62"/>
      <c r="D12" s="65"/>
    </row>
    <row r="13" spans="1:9" ht="57" customHeight="1" x14ac:dyDescent="0.2">
      <c r="A13" s="84" t="s">
        <v>42</v>
      </c>
      <c r="B13" s="33" t="s">
        <v>31</v>
      </c>
      <c r="C13" s="90"/>
      <c r="D13" s="63">
        <v>10</v>
      </c>
    </row>
    <row r="14" spans="1:9" x14ac:dyDescent="0.2">
      <c r="A14" s="85"/>
      <c r="B14" s="20" t="s">
        <v>98</v>
      </c>
      <c r="C14" s="91"/>
      <c r="D14" s="64"/>
    </row>
    <row r="15" spans="1:9" ht="28.5" customHeight="1" x14ac:dyDescent="0.2">
      <c r="A15" s="85"/>
      <c r="B15" s="20" t="s">
        <v>97</v>
      </c>
      <c r="C15" s="91"/>
      <c r="D15" s="64"/>
    </row>
    <row r="16" spans="1:9" ht="42.75" customHeight="1" x14ac:dyDescent="0.2">
      <c r="A16" s="85"/>
      <c r="B16" s="20" t="s">
        <v>96</v>
      </c>
      <c r="C16" s="91"/>
      <c r="D16" s="64"/>
    </row>
    <row r="17" spans="1:4" ht="14.25" customHeight="1" x14ac:dyDescent="0.2">
      <c r="A17" s="85"/>
      <c r="B17" s="20" t="s">
        <v>95</v>
      </c>
      <c r="C17" s="91"/>
      <c r="D17" s="64"/>
    </row>
    <row r="18" spans="1:4" x14ac:dyDescent="0.2">
      <c r="A18" s="85"/>
      <c r="B18" s="20" t="s">
        <v>94</v>
      </c>
      <c r="C18" s="91"/>
      <c r="D18" s="64"/>
    </row>
    <row r="19" spans="1:4" ht="28.5" customHeight="1" x14ac:dyDescent="0.2">
      <c r="A19" s="85"/>
      <c r="B19" s="20" t="s">
        <v>93</v>
      </c>
      <c r="C19" s="91"/>
      <c r="D19" s="64"/>
    </row>
    <row r="20" spans="1:4" ht="42.75" customHeight="1" x14ac:dyDescent="0.2">
      <c r="A20" s="85"/>
      <c r="B20" s="20" t="s">
        <v>92</v>
      </c>
      <c r="C20" s="91"/>
      <c r="D20" s="64"/>
    </row>
    <row r="21" spans="1:4" ht="28.5" customHeight="1" thickBot="1" x14ac:dyDescent="0.25">
      <c r="A21" s="86"/>
      <c r="B21" s="20" t="s">
        <v>91</v>
      </c>
      <c r="C21" s="92"/>
      <c r="D21" s="65"/>
    </row>
    <row r="22" spans="1:4" ht="42.75" customHeight="1" x14ac:dyDescent="0.2">
      <c r="A22" s="84" t="s">
        <v>43</v>
      </c>
      <c r="B22" s="33" t="s">
        <v>32</v>
      </c>
      <c r="C22" s="87"/>
      <c r="D22" s="63">
        <v>2</v>
      </c>
    </row>
    <row r="23" spans="1:4" ht="57" customHeight="1" x14ac:dyDescent="0.2">
      <c r="A23" s="85"/>
      <c r="B23" s="20" t="s">
        <v>90</v>
      </c>
      <c r="C23" s="88"/>
      <c r="D23" s="64"/>
    </row>
    <row r="24" spans="1:4" ht="42.75" customHeight="1" x14ac:dyDescent="0.2">
      <c r="A24" s="85"/>
      <c r="B24" s="20" t="s">
        <v>89</v>
      </c>
      <c r="C24" s="88"/>
      <c r="D24" s="64"/>
    </row>
    <row r="25" spans="1:4" ht="42.75" customHeight="1" thickBot="1" x14ac:dyDescent="0.25">
      <c r="A25" s="86"/>
      <c r="B25" s="20" t="s">
        <v>88</v>
      </c>
      <c r="C25" s="89"/>
      <c r="D25" s="65"/>
    </row>
    <row r="26" spans="1:4" x14ac:dyDescent="0.2">
      <c r="A26" s="84" t="s">
        <v>44</v>
      </c>
      <c r="B26" s="33" t="s">
        <v>33</v>
      </c>
      <c r="C26" s="95"/>
      <c r="D26" s="63">
        <v>8</v>
      </c>
    </row>
    <row r="27" spans="1:4" x14ac:dyDescent="0.2">
      <c r="A27" s="85"/>
      <c r="B27" s="20" t="s">
        <v>87</v>
      </c>
      <c r="C27" s="96"/>
      <c r="D27" s="64"/>
    </row>
    <row r="28" spans="1:4" x14ac:dyDescent="0.2">
      <c r="A28" s="85"/>
      <c r="B28" s="20" t="s">
        <v>86</v>
      </c>
      <c r="C28" s="96"/>
      <c r="D28" s="64"/>
    </row>
    <row r="29" spans="1:4" x14ac:dyDescent="0.2">
      <c r="A29" s="85"/>
      <c r="B29" s="20" t="s">
        <v>85</v>
      </c>
      <c r="C29" s="96"/>
      <c r="D29" s="64"/>
    </row>
    <row r="30" spans="1:4" ht="28.5" customHeight="1" x14ac:dyDescent="0.2">
      <c r="A30" s="85"/>
      <c r="B30" s="20" t="s">
        <v>84</v>
      </c>
      <c r="C30" s="96"/>
      <c r="D30" s="64"/>
    </row>
    <row r="31" spans="1:4" x14ac:dyDescent="0.2">
      <c r="A31" s="85"/>
      <c r="B31" s="20" t="s">
        <v>83</v>
      </c>
      <c r="C31" s="96"/>
      <c r="D31" s="64"/>
    </row>
    <row r="32" spans="1:4" ht="42.75" customHeight="1" thickBot="1" x14ac:dyDescent="0.25">
      <c r="A32" s="86"/>
      <c r="B32" s="20" t="s">
        <v>82</v>
      </c>
      <c r="C32" s="97"/>
      <c r="D32" s="65"/>
    </row>
    <row r="33" spans="1:4" ht="42.75" customHeight="1" x14ac:dyDescent="0.2">
      <c r="A33" s="57" t="s">
        <v>45</v>
      </c>
      <c r="B33" s="33" t="s">
        <v>34</v>
      </c>
      <c r="C33" s="60" t="s">
        <v>39</v>
      </c>
      <c r="D33" s="63">
        <v>0.5</v>
      </c>
    </row>
    <row r="34" spans="1:4" x14ac:dyDescent="0.2">
      <c r="A34" s="58"/>
      <c r="B34" s="30" t="s">
        <v>81</v>
      </c>
      <c r="C34" s="61"/>
      <c r="D34" s="64"/>
    </row>
    <row r="35" spans="1:4" x14ac:dyDescent="0.2">
      <c r="A35" s="58"/>
      <c r="B35" s="30" t="s">
        <v>80</v>
      </c>
      <c r="C35" s="61"/>
      <c r="D35" s="64"/>
    </row>
    <row r="36" spans="1:4" x14ac:dyDescent="0.2">
      <c r="A36" s="58"/>
      <c r="B36" s="30" t="s">
        <v>79</v>
      </c>
      <c r="C36" s="61"/>
      <c r="D36" s="64"/>
    </row>
    <row r="37" spans="1:4" ht="14.25" customHeight="1" thickBot="1" x14ac:dyDescent="0.25">
      <c r="A37" s="59"/>
      <c r="B37" s="31" t="s">
        <v>78</v>
      </c>
      <c r="C37" s="62"/>
      <c r="D37" s="65"/>
    </row>
    <row r="38" spans="1:4" ht="14.25" customHeight="1" x14ac:dyDescent="0.2">
      <c r="A38" s="57" t="s">
        <v>46</v>
      </c>
      <c r="B38" s="36" t="s">
        <v>35</v>
      </c>
      <c r="C38" s="81"/>
      <c r="D38" s="63">
        <v>0.2</v>
      </c>
    </row>
    <row r="39" spans="1:4" ht="28.5" customHeight="1" x14ac:dyDescent="0.2">
      <c r="A39" s="58"/>
      <c r="B39" s="12" t="s">
        <v>77</v>
      </c>
      <c r="C39" s="82"/>
      <c r="D39" s="64"/>
    </row>
    <row r="40" spans="1:4" ht="28.5" customHeight="1" thickBot="1" x14ac:dyDescent="0.25">
      <c r="A40" s="59"/>
      <c r="B40" s="12" t="s">
        <v>76</v>
      </c>
      <c r="C40" s="83"/>
      <c r="D40" s="65"/>
    </row>
    <row r="41" spans="1:4" x14ac:dyDescent="0.2">
      <c r="A41" s="84" t="s">
        <v>47</v>
      </c>
      <c r="B41" s="33" t="s">
        <v>36</v>
      </c>
      <c r="C41" s="81"/>
      <c r="D41" s="63">
        <v>2</v>
      </c>
    </row>
    <row r="42" spans="1:4" ht="57" customHeight="1" x14ac:dyDescent="0.2">
      <c r="A42" s="85"/>
      <c r="B42" s="20" t="s">
        <v>75</v>
      </c>
      <c r="C42" s="82"/>
      <c r="D42" s="64"/>
    </row>
    <row r="43" spans="1:4" ht="57" customHeight="1" x14ac:dyDescent="0.2">
      <c r="A43" s="85"/>
      <c r="B43" s="20" t="s">
        <v>74</v>
      </c>
      <c r="C43" s="82"/>
      <c r="D43" s="64"/>
    </row>
    <row r="44" spans="1:4" ht="42.75" customHeight="1" x14ac:dyDescent="0.2">
      <c r="A44" s="85"/>
      <c r="B44" s="20" t="s">
        <v>73</v>
      </c>
      <c r="C44" s="82"/>
      <c r="D44" s="64"/>
    </row>
    <row r="45" spans="1:4" ht="28.5" customHeight="1" thickBot="1" x14ac:dyDescent="0.25">
      <c r="A45" s="86"/>
      <c r="B45" s="20" t="s">
        <v>72</v>
      </c>
      <c r="C45" s="83"/>
      <c r="D45" s="65"/>
    </row>
    <row r="46" spans="1:4" ht="14.25" customHeight="1" x14ac:dyDescent="0.2">
      <c r="A46" s="57" t="s">
        <v>48</v>
      </c>
      <c r="B46" s="33" t="s">
        <v>37</v>
      </c>
      <c r="C46" s="78"/>
      <c r="D46" s="63">
        <v>1.5</v>
      </c>
    </row>
    <row r="47" spans="1:4" ht="28.5" customHeight="1" x14ac:dyDescent="0.2">
      <c r="A47" s="58"/>
      <c r="B47" s="20" t="s">
        <v>71</v>
      </c>
      <c r="C47" s="79"/>
      <c r="D47" s="64"/>
    </row>
    <row r="48" spans="1:4" ht="42.75" customHeight="1" thickBot="1" x14ac:dyDescent="0.25">
      <c r="A48" s="59"/>
      <c r="B48" s="8" t="s">
        <v>70</v>
      </c>
      <c r="C48" s="80"/>
      <c r="D48" s="65"/>
    </row>
    <row r="49" spans="1:4" ht="28.5" customHeight="1" thickBot="1" x14ac:dyDescent="0.25">
      <c r="A49" s="39"/>
      <c r="B49" s="42" t="s">
        <v>38</v>
      </c>
      <c r="C49" s="40"/>
      <c r="D49" s="29">
        <f>SUM(D5:D48)</f>
        <v>30.2</v>
      </c>
    </row>
    <row r="50" spans="1:4" ht="14.25" customHeight="1" x14ac:dyDescent="0.2">
      <c r="B50" s="41"/>
    </row>
    <row r="52" spans="1:4" ht="15" x14ac:dyDescent="0.25">
      <c r="B52" s="46" t="s">
        <v>119</v>
      </c>
    </row>
    <row r="53" spans="1:4" x14ac:dyDescent="0.2">
      <c r="B53" t="s">
        <v>120</v>
      </c>
      <c r="C53" s="47">
        <f>D5+D10+D13+D22+D26+D33+D38+D41</f>
        <v>28.7</v>
      </c>
      <c r="D53" t="s">
        <v>123</v>
      </c>
    </row>
    <row r="54" spans="1:4" ht="15" x14ac:dyDescent="0.25">
      <c r="B54" s="46" t="s">
        <v>121</v>
      </c>
      <c r="C54" s="47">
        <f>D46</f>
        <v>1.5</v>
      </c>
      <c r="D54" t="s">
        <v>123</v>
      </c>
    </row>
    <row r="55" spans="1:4" ht="15" x14ac:dyDescent="0.25">
      <c r="B55" s="46" t="s">
        <v>122</v>
      </c>
      <c r="C55" s="47">
        <f>D26+D33+D38+D41</f>
        <v>10.7</v>
      </c>
      <c r="D55" t="s">
        <v>123</v>
      </c>
    </row>
    <row r="56" spans="1:4" x14ac:dyDescent="0.2">
      <c r="C56" s="47"/>
    </row>
  </sheetData>
  <mergeCells count="28">
    <mergeCell ref="A5:A9"/>
    <mergeCell ref="C5:C9"/>
    <mergeCell ref="D5:D9"/>
    <mergeCell ref="C26:C32"/>
    <mergeCell ref="D26:D32"/>
    <mergeCell ref="A26:A32"/>
    <mergeCell ref="A10:A12"/>
    <mergeCell ref="A33:A37"/>
    <mergeCell ref="C33:C37"/>
    <mergeCell ref="D33:D37"/>
    <mergeCell ref="A13:A21"/>
    <mergeCell ref="C13:C21"/>
    <mergeCell ref="A46:A48"/>
    <mergeCell ref="C46:C48"/>
    <mergeCell ref="D46:D48"/>
    <mergeCell ref="A1:D1"/>
    <mergeCell ref="A38:A40"/>
    <mergeCell ref="D38:D40"/>
    <mergeCell ref="C38:C40"/>
    <mergeCell ref="A41:A45"/>
    <mergeCell ref="C41:C45"/>
    <mergeCell ref="D41:D45"/>
    <mergeCell ref="D13:D21"/>
    <mergeCell ref="C10:C12"/>
    <mergeCell ref="D10:D12"/>
    <mergeCell ref="A22:A25"/>
    <mergeCell ref="C22:C25"/>
    <mergeCell ref="D22:D25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7" workbookViewId="0">
      <selection activeCell="D14" sqref="D14"/>
    </sheetView>
  </sheetViews>
  <sheetFormatPr baseColWidth="10" defaultRowHeight="14.25" x14ac:dyDescent="0.2"/>
  <cols>
    <col min="1" max="1" width="10.875" customWidth="1"/>
    <col min="2" max="2" width="47.875" customWidth="1"/>
    <col min="3" max="3" width="25.625" customWidth="1"/>
    <col min="4" max="4" width="11" customWidth="1"/>
  </cols>
  <sheetData>
    <row r="1" spans="1:4" ht="30" customHeight="1" x14ac:dyDescent="0.2">
      <c r="A1" s="18" t="s">
        <v>50</v>
      </c>
      <c r="B1" s="18"/>
      <c r="C1" s="18"/>
      <c r="D1" s="18"/>
    </row>
    <row r="3" spans="1:4" ht="15" thickBot="1" x14ac:dyDescent="0.25"/>
    <row r="4" spans="1:4" ht="48" customHeight="1" thickBot="1" x14ac:dyDescent="0.25">
      <c r="A4" s="19" t="s">
        <v>1</v>
      </c>
      <c r="B4" s="19" t="s">
        <v>2</v>
      </c>
      <c r="C4" s="19" t="s">
        <v>51</v>
      </c>
      <c r="D4" s="19" t="s">
        <v>58</v>
      </c>
    </row>
    <row r="5" spans="1:4" ht="28.5" customHeight="1" x14ac:dyDescent="0.2">
      <c r="A5" s="57" t="s">
        <v>65</v>
      </c>
      <c r="B5" s="6" t="s">
        <v>52</v>
      </c>
      <c r="C5" s="98" t="s">
        <v>59</v>
      </c>
      <c r="D5" s="61">
        <v>3</v>
      </c>
    </row>
    <row r="6" spans="1:4" ht="57" customHeight="1" x14ac:dyDescent="0.2">
      <c r="A6" s="58"/>
      <c r="B6" s="3" t="s">
        <v>69</v>
      </c>
      <c r="C6" s="99"/>
      <c r="D6" s="61"/>
    </row>
    <row r="7" spans="1:4" ht="28.5" customHeight="1" x14ac:dyDescent="0.2">
      <c r="A7" s="58"/>
      <c r="B7" s="6" t="s">
        <v>64</v>
      </c>
      <c r="C7" s="99"/>
      <c r="D7" s="61"/>
    </row>
    <row r="8" spans="1:4" ht="42.75" customHeight="1" x14ac:dyDescent="0.2">
      <c r="A8" s="58"/>
      <c r="B8" s="3" t="s">
        <v>63</v>
      </c>
      <c r="C8" s="99"/>
      <c r="D8" s="61"/>
    </row>
    <row r="9" spans="1:4" ht="28.5" customHeight="1" x14ac:dyDescent="0.2">
      <c r="A9" s="58"/>
      <c r="B9" s="20" t="s">
        <v>62</v>
      </c>
      <c r="C9" s="99"/>
      <c r="D9" s="61"/>
    </row>
    <row r="10" spans="1:4" ht="57" customHeight="1" thickBot="1" x14ac:dyDescent="0.25">
      <c r="A10" s="59"/>
      <c r="B10" s="2" t="s">
        <v>61</v>
      </c>
      <c r="C10" s="100"/>
      <c r="D10" s="62"/>
    </row>
    <row r="11" spans="1:4" ht="28.5" customHeight="1" thickBot="1" x14ac:dyDescent="0.25">
      <c r="A11" s="10" t="s">
        <v>66</v>
      </c>
      <c r="B11" s="2" t="s">
        <v>60</v>
      </c>
      <c r="C11" s="4"/>
      <c r="D11" s="5">
        <v>0.25</v>
      </c>
    </row>
    <row r="12" spans="1:4" ht="71.25" customHeight="1" thickBot="1" x14ac:dyDescent="0.25">
      <c r="A12" s="10" t="s">
        <v>67</v>
      </c>
      <c r="B12" s="2" t="s">
        <v>53</v>
      </c>
      <c r="C12" s="23" t="s">
        <v>54</v>
      </c>
      <c r="D12" s="5" t="s">
        <v>55</v>
      </c>
    </row>
    <row r="13" spans="1:4" ht="57" customHeight="1" thickBot="1" x14ac:dyDescent="0.25">
      <c r="A13" s="10" t="s">
        <v>68</v>
      </c>
      <c r="B13" s="2" t="s">
        <v>56</v>
      </c>
      <c r="C13" s="4"/>
      <c r="D13" s="5">
        <v>0.25</v>
      </c>
    </row>
    <row r="14" spans="1:4" ht="28.5" customHeight="1" thickBot="1" x14ac:dyDescent="0.25">
      <c r="A14" s="44"/>
      <c r="B14" s="42" t="s">
        <v>57</v>
      </c>
      <c r="C14" s="44"/>
      <c r="D14" s="27">
        <f>SUM(D5:D13)</f>
        <v>3.5</v>
      </c>
    </row>
  </sheetData>
  <mergeCells count="3">
    <mergeCell ref="A5:A10"/>
    <mergeCell ref="D5:D10"/>
    <mergeCell ref="C5:C1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Fallunspezifische Arbeit</vt:lpstr>
      <vt:lpstr>Fallspezifische Arbeit</vt:lpstr>
      <vt:lpstr>Vormundschaftsreform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Tabea-Eileen Scheller</dc:creator>
  <cp:lastModifiedBy>Guy Walther</cp:lastModifiedBy>
  <dcterms:created xsi:type="dcterms:W3CDTF">2022-03-24T08:30:33Z</dcterms:created>
  <dcterms:modified xsi:type="dcterms:W3CDTF">2022-05-04T14:58:47Z</dcterms:modified>
</cp:coreProperties>
</file>